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CP 2026\PPTO EGRESOS 2026\"/>
    </mc:Choice>
  </mc:AlternateContent>
  <xr:revisionPtr revIDLastSave="0" documentId="8_{A34576A9-85CF-4647-875B-CE07FF9F4D6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016" sheetId="2" r:id="rId1"/>
    <sheet name="2017" sheetId="4" r:id="rId2"/>
    <sheet name="2018" sheetId="5" r:id="rId3"/>
    <sheet name="2019" sheetId="6" r:id="rId4"/>
    <sheet name="2020" sheetId="7" r:id="rId5"/>
  </sheets>
  <calcPr calcId="181029"/>
</workbook>
</file>

<file path=xl/calcChain.xml><?xml version="1.0" encoding="utf-8"?>
<calcChain xmlns="http://schemas.openxmlformats.org/spreadsheetml/2006/main">
  <c r="E30" i="7" l="1"/>
  <c r="D13" i="7"/>
  <c r="D30" i="7" s="1"/>
  <c r="E13" i="7"/>
  <c r="E15" i="7"/>
  <c r="E17" i="7"/>
  <c r="E19" i="7"/>
  <c r="E21" i="7"/>
  <c r="E23" i="7"/>
  <c r="E25" i="7"/>
  <c r="E27" i="7"/>
  <c r="D30" i="6" l="1"/>
  <c r="E27" i="6"/>
  <c r="E25" i="6"/>
  <c r="E23" i="6"/>
  <c r="E13" i="6"/>
  <c r="E30" i="6" s="1"/>
  <c r="D13" i="6"/>
  <c r="E13" i="5" l="1"/>
  <c r="D13" i="5"/>
  <c r="D30" i="5" s="1"/>
  <c r="E25" i="5"/>
  <c r="E23" i="5"/>
  <c r="E27" i="5"/>
  <c r="E30" i="5" l="1"/>
  <c r="D13" i="2"/>
  <c r="E27" i="4" l="1"/>
  <c r="E25" i="4"/>
  <c r="E23" i="4"/>
  <c r="E21" i="4"/>
  <c r="E19" i="4"/>
  <c r="E17" i="4"/>
  <c r="E15" i="4"/>
  <c r="E13" i="4"/>
  <c r="E30" i="4" s="1"/>
  <c r="D13" i="4"/>
  <c r="D30" i="4" s="1"/>
  <c r="E25" i="2" l="1"/>
  <c r="E23" i="2"/>
  <c r="E21" i="2"/>
  <c r="E19" i="2"/>
  <c r="E17" i="2"/>
  <c r="E15" i="2"/>
  <c r="D30" i="2"/>
  <c r="E30" i="2" l="1"/>
</calcChain>
</file>

<file path=xl/sharedStrings.xml><?xml version="1.0" encoding="utf-8"?>
<sst xmlns="http://schemas.openxmlformats.org/spreadsheetml/2006/main" count="135" uniqueCount="29">
  <si>
    <t>PUESTO</t>
  </si>
  <si>
    <t>DESCRIPCIÓN</t>
  </si>
  <si>
    <t>No. DE PERSONAS</t>
  </si>
  <si>
    <t>PERCEPCIÓN NETA</t>
  </si>
  <si>
    <t>MENSUAL</t>
  </si>
  <si>
    <t>MAXIMA</t>
  </si>
  <si>
    <t>Auxiliares Generales</t>
  </si>
  <si>
    <t>Auxiliares Administrativos</t>
  </si>
  <si>
    <t>Jefes de Departamento</t>
  </si>
  <si>
    <t>Directores y Coordinadores</t>
  </si>
  <si>
    <t>Secretarios</t>
  </si>
  <si>
    <t>Regidores</t>
  </si>
  <si>
    <t>Síndicos</t>
  </si>
  <si>
    <t>Presidente Municipal</t>
  </si>
  <si>
    <t>Total</t>
  </si>
  <si>
    <t>Incluye policías, tránsitos, choferes, personal de servicios públicos y en general el resto de personal no incluido en las categorías anteriores.</t>
  </si>
  <si>
    <t>Incluye secretarias, inspectores y los auxiliares directos de los titulares mencionados.</t>
  </si>
  <si>
    <t>Encargados de auxiliar a los Directores y Coordinadores en el estudio, la planeación y el despacho de los diversos asuntos de la Administración Municipal.</t>
  </si>
  <si>
    <t>Encargados de auxiliar al Ayuntamiento en el estudio, la planeación y el despacho de los diversos asuntos de la Administración Municipal.</t>
  </si>
  <si>
    <t>Representante del Ayuntamiento, responsable directo de la Administración Pública Municipal y encargado de velar por la correcta ejecución de los programas de obras y servicios.</t>
  </si>
  <si>
    <t>Representantes de la comunidad con la misión de participar en la dirección de los asuntos del Municipio y velar que el ejercico de la Administración Municipal se desarrolle conforme a las disposiciones legales aplicables.</t>
  </si>
  <si>
    <t>Responsables de vigilar la debida administración del erario público y del patrimonio Municipal.</t>
  </si>
  <si>
    <t xml:space="preserve">PRESUPUESTO DE EGRESOS </t>
  </si>
  <si>
    <t>PLAZAS DEL PERSONAL Y EL RANGO DE PERCEPCIONES SALARIALES</t>
  </si>
  <si>
    <t>MUNICIPIO DE EL CARMEN, N.L.</t>
  </si>
  <si>
    <t>Encargados de auxiliar a los Secretarios en el estudio, la planeación y el despacho de los diversos asuntos de la Administración Municipal, incluye Director de Policía y Transito.</t>
  </si>
  <si>
    <t>PARA EL EJERCICIO 2016</t>
  </si>
  <si>
    <t>PARA EL EJERCICIO 2017</t>
  </si>
  <si>
    <t>PARA EL 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</si>
</sst>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4"/>
      </top>
      <bottom/>
      <diagonal/>
    </border>
    <border>
      <left style="thick">
        <color indexed="22"/>
      </left>
      <right style="thick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31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1" xfId="0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shrinkToFit="1"/>
    </xf>
    <xf numFmtId="0" fontId="0" fillId="0" borderId="0" xfId="0" applyAlignment="1">
      <alignment horizontal="justify" wrapText="1" shrinkToFi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0" fillId="0" borderId="9" xfId="1" applyFont="1" applyBorder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4" fontId="0" fillId="0" borderId="0" xfId="2" applyFont="1"/>
    <xf numFmtId="44" fontId="0" fillId="0" borderId="0" xfId="0" applyNumberFormat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483792</xdr:colOff>
      <xdr:row>0</xdr:row>
      <xdr:rowOff>9525</xdr:rowOff>
    </xdr:from>
    <xdr:to>
      <xdr:col>4</xdr:col>
      <xdr:colOff>1190625</xdr:colOff>
      <xdr:row>4</xdr:row>
      <xdr:rowOff>161925</xdr:rowOff>
    </xdr:to>
    <xdr:pic>
      <xdr:nvPicPr>
        <xdr:cNvPr id="2" name="1 Imagen" descr="LOGO MUNICIPI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6517" y="9525"/>
          <a:ext cx="70683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57149</xdr:rowOff>
    </xdr:from>
    <xdr:to>
      <xdr:col>1</xdr:col>
      <xdr:colOff>694670</xdr:colOff>
      <xdr:row>4</xdr:row>
      <xdr:rowOff>66674</xdr:rowOff>
    </xdr:to>
    <xdr:pic>
      <xdr:nvPicPr>
        <xdr:cNvPr id="3" name="2 Imagen" descr="GetAttachment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6000" contrast="5000"/>
        </a:blip>
        <a:stretch>
          <a:fillRect/>
        </a:stretch>
      </xdr:blipFill>
      <xdr:spPr>
        <a:xfrm>
          <a:off x="876300" y="57149"/>
          <a:ext cx="58989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483792</xdr:colOff>
      <xdr:row>0</xdr:row>
      <xdr:rowOff>9525</xdr:rowOff>
    </xdr:from>
    <xdr:to>
      <xdr:col>4</xdr:col>
      <xdr:colOff>1190625</xdr:colOff>
      <xdr:row>4</xdr:row>
      <xdr:rowOff>161925</xdr:rowOff>
    </xdr:to>
    <xdr:pic>
      <xdr:nvPicPr>
        <xdr:cNvPr id="2" name="1 Imagen" descr="LOGO MUNICIPIO.jpg">
          <a:extLst>
            <a:ext uri="{FF2B5EF4-FFF2-40B4-BE49-F238E27FC236}">
              <a16:creationId xmlns:a16="http://schemas.microsoft.com/office/drawing/2014/main" id="{4508DCCD-CC96-4C5C-B8F3-41358A2D2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5112" y="9525"/>
          <a:ext cx="70683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57149</xdr:rowOff>
    </xdr:from>
    <xdr:to>
      <xdr:col>1</xdr:col>
      <xdr:colOff>694670</xdr:colOff>
      <xdr:row>4</xdr:row>
      <xdr:rowOff>66674</xdr:rowOff>
    </xdr:to>
    <xdr:pic>
      <xdr:nvPicPr>
        <xdr:cNvPr id="3" name="2 Imagen" descr="GetAttachment.jpg">
          <a:extLst>
            <a:ext uri="{FF2B5EF4-FFF2-40B4-BE49-F238E27FC236}">
              <a16:creationId xmlns:a16="http://schemas.microsoft.com/office/drawing/2014/main" id="{4775961B-4AF3-4ED5-9C78-2D4ABABF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6000" contrast="5000"/>
        </a:blip>
        <a:stretch>
          <a:fillRect/>
        </a:stretch>
      </xdr:blipFill>
      <xdr:spPr>
        <a:xfrm>
          <a:off x="897255" y="57149"/>
          <a:ext cx="58989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483792</xdr:colOff>
      <xdr:row>0</xdr:row>
      <xdr:rowOff>9525</xdr:rowOff>
    </xdr:from>
    <xdr:to>
      <xdr:col>4</xdr:col>
      <xdr:colOff>1190625</xdr:colOff>
      <xdr:row>4</xdr:row>
      <xdr:rowOff>161925</xdr:rowOff>
    </xdr:to>
    <xdr:pic>
      <xdr:nvPicPr>
        <xdr:cNvPr id="2" name="1 Imagen" descr="LOGO MUNICIPIO.jpg">
          <a:extLst>
            <a:ext uri="{FF2B5EF4-FFF2-40B4-BE49-F238E27FC236}">
              <a16:creationId xmlns:a16="http://schemas.microsoft.com/office/drawing/2014/main" id="{6386A41F-4163-45F3-8DD1-712BB11A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5112" y="9525"/>
          <a:ext cx="70683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57149</xdr:rowOff>
    </xdr:from>
    <xdr:to>
      <xdr:col>1</xdr:col>
      <xdr:colOff>694670</xdr:colOff>
      <xdr:row>4</xdr:row>
      <xdr:rowOff>66674</xdr:rowOff>
    </xdr:to>
    <xdr:pic>
      <xdr:nvPicPr>
        <xdr:cNvPr id="3" name="2 Imagen" descr="GetAttachment.jpg">
          <a:extLst>
            <a:ext uri="{FF2B5EF4-FFF2-40B4-BE49-F238E27FC236}">
              <a16:creationId xmlns:a16="http://schemas.microsoft.com/office/drawing/2014/main" id="{ED501A57-094D-4CFB-A250-77ACDEFE0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6000" contrast="5000"/>
        </a:blip>
        <a:stretch>
          <a:fillRect/>
        </a:stretch>
      </xdr:blipFill>
      <xdr:spPr>
        <a:xfrm>
          <a:off x="897255" y="57149"/>
          <a:ext cx="58989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483792</xdr:colOff>
      <xdr:row>0</xdr:row>
      <xdr:rowOff>9525</xdr:rowOff>
    </xdr:from>
    <xdr:to>
      <xdr:col>4</xdr:col>
      <xdr:colOff>1190625</xdr:colOff>
      <xdr:row>4</xdr:row>
      <xdr:rowOff>161925</xdr:rowOff>
    </xdr:to>
    <xdr:pic>
      <xdr:nvPicPr>
        <xdr:cNvPr id="2" name="1 Imagen" descr="LOGO MUNICIPIO.jpg">
          <a:extLst>
            <a:ext uri="{FF2B5EF4-FFF2-40B4-BE49-F238E27FC236}">
              <a16:creationId xmlns:a16="http://schemas.microsoft.com/office/drawing/2014/main" id="{483A7604-DAC9-42C4-B2FF-3369C7D4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6517" y="9525"/>
          <a:ext cx="706833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57149</xdr:rowOff>
    </xdr:from>
    <xdr:to>
      <xdr:col>1</xdr:col>
      <xdr:colOff>694670</xdr:colOff>
      <xdr:row>4</xdr:row>
      <xdr:rowOff>66674</xdr:rowOff>
    </xdr:to>
    <xdr:pic>
      <xdr:nvPicPr>
        <xdr:cNvPr id="3" name="2 Imagen" descr="GetAttachment.jpg">
          <a:extLst>
            <a:ext uri="{FF2B5EF4-FFF2-40B4-BE49-F238E27FC236}">
              <a16:creationId xmlns:a16="http://schemas.microsoft.com/office/drawing/2014/main" id="{0F1A9A07-B6B0-4F0D-91F7-388F37727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6000" contrast="5000"/>
        </a:blip>
        <a:stretch>
          <a:fillRect/>
        </a:stretch>
      </xdr:blipFill>
      <xdr:spPr>
        <a:xfrm>
          <a:off x="876300" y="57149"/>
          <a:ext cx="589895" cy="771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57149</xdr:rowOff>
    </xdr:from>
    <xdr:to>
      <xdr:col>1</xdr:col>
      <xdr:colOff>694670</xdr:colOff>
      <xdr:row>4</xdr:row>
      <xdr:rowOff>66674</xdr:rowOff>
    </xdr:to>
    <xdr:pic>
      <xdr:nvPicPr>
        <xdr:cNvPr id="3" name="2 Imagen" descr="GetAttachment.jpg">
          <a:extLst>
            <a:ext uri="{FF2B5EF4-FFF2-40B4-BE49-F238E27FC236}">
              <a16:creationId xmlns:a16="http://schemas.microsoft.com/office/drawing/2014/main" id="{39D6669E-BCF0-4E00-A929-3DE1A8E4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6000" contrast="5000"/>
        </a:blip>
        <a:stretch>
          <a:fillRect/>
        </a:stretch>
      </xdr:blipFill>
      <xdr:spPr>
        <a:xfrm>
          <a:off x="876300" y="57149"/>
          <a:ext cx="58989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workbookViewId="0">
      <selection activeCell="D13" sqref="D13"/>
    </sheetView>
  </sheetViews>
  <sheetFormatPr baseColWidth="10" defaultRowHeight="12.75" x14ac:dyDescent="0.2"/>
  <cols>
    <col min="1" max="1" width="11.5703125" customWidth="1"/>
    <col min="2" max="2" width="23.5703125" customWidth="1"/>
    <col min="3" max="3" width="44.85546875" customWidth="1"/>
    <col min="4" max="4" width="18.42578125" customWidth="1"/>
    <col min="5" max="5" width="19.42578125" style="31" customWidth="1"/>
    <col min="6" max="6" width="3.5703125" customWidth="1"/>
  </cols>
  <sheetData>
    <row r="1" spans="1:6" ht="15.75" x14ac:dyDescent="0.25">
      <c r="A1" s="6"/>
      <c r="B1" s="39" t="s">
        <v>22</v>
      </c>
      <c r="C1" s="39"/>
      <c r="D1" s="39"/>
      <c r="E1" s="39"/>
      <c r="F1" s="7"/>
    </row>
    <row r="2" spans="1:6" ht="15.75" x14ac:dyDescent="0.25">
      <c r="A2" s="8"/>
      <c r="B2" s="40" t="s">
        <v>26</v>
      </c>
      <c r="C2" s="40"/>
      <c r="D2" s="40"/>
      <c r="E2" s="40"/>
      <c r="F2" s="9"/>
    </row>
    <row r="3" spans="1:6" ht="15.75" x14ac:dyDescent="0.25">
      <c r="A3" s="8"/>
      <c r="B3" s="40" t="s">
        <v>24</v>
      </c>
      <c r="C3" s="40"/>
      <c r="D3" s="40"/>
      <c r="E3" s="40"/>
      <c r="F3" s="9"/>
    </row>
    <row r="4" spans="1:6" x14ac:dyDescent="0.2">
      <c r="A4" s="8"/>
      <c r="E4" s="22"/>
      <c r="F4" s="9"/>
    </row>
    <row r="5" spans="1:6" ht="15.75" x14ac:dyDescent="0.25">
      <c r="A5" s="8"/>
      <c r="B5" s="40" t="s">
        <v>23</v>
      </c>
      <c r="C5" s="40"/>
      <c r="D5" s="40"/>
      <c r="E5" s="40"/>
      <c r="F5" s="9"/>
    </row>
    <row r="6" spans="1:6" ht="9.75" customHeight="1" thickBot="1" x14ac:dyDescent="0.25">
      <c r="A6" s="8"/>
      <c r="B6" s="3"/>
      <c r="C6" s="3"/>
      <c r="D6" s="3"/>
      <c r="E6" s="23"/>
      <c r="F6" s="9"/>
    </row>
    <row r="7" spans="1:6" ht="6.75" customHeight="1" thickTop="1" x14ac:dyDescent="0.2">
      <c r="A7" s="8"/>
      <c r="B7" s="1"/>
      <c r="C7" s="1"/>
      <c r="D7" s="1"/>
      <c r="E7" s="24"/>
      <c r="F7" s="9"/>
    </row>
    <row r="8" spans="1:6" s="2" customFormat="1" ht="16.5" customHeight="1" x14ac:dyDescent="0.2">
      <c r="A8" s="10"/>
      <c r="B8" s="4"/>
      <c r="C8" s="4"/>
      <c r="D8" s="4"/>
      <c r="E8" s="25" t="s">
        <v>3</v>
      </c>
      <c r="F8" s="11"/>
    </row>
    <row r="9" spans="1:6" s="2" customFormat="1" ht="19.5" customHeight="1" x14ac:dyDescent="0.2">
      <c r="A9" s="10"/>
      <c r="B9" s="5" t="s">
        <v>0</v>
      </c>
      <c r="C9" s="5" t="s">
        <v>1</v>
      </c>
      <c r="D9" s="5" t="s">
        <v>2</v>
      </c>
      <c r="E9" s="25" t="s">
        <v>4</v>
      </c>
      <c r="F9" s="11"/>
    </row>
    <row r="10" spans="1:6" s="2" customFormat="1" ht="13.5" customHeight="1" x14ac:dyDescent="0.2">
      <c r="A10" s="10"/>
      <c r="B10" s="5"/>
      <c r="C10" s="5"/>
      <c r="D10" s="5"/>
      <c r="E10" s="25" t="s">
        <v>5</v>
      </c>
      <c r="F10" s="11"/>
    </row>
    <row r="11" spans="1:6" ht="6.75" customHeight="1" thickBot="1" x14ac:dyDescent="0.25">
      <c r="A11" s="8"/>
      <c r="B11" s="3"/>
      <c r="C11" s="3"/>
      <c r="D11" s="3"/>
      <c r="E11" s="26"/>
      <c r="F11" s="9"/>
    </row>
    <row r="12" spans="1:6" ht="12" customHeight="1" thickTop="1" x14ac:dyDescent="0.2">
      <c r="A12" s="8"/>
      <c r="E12" s="24"/>
      <c r="F12" s="9"/>
    </row>
    <row r="13" spans="1:6" ht="38.25" x14ac:dyDescent="0.2">
      <c r="A13" s="8"/>
      <c r="B13" s="18" t="s">
        <v>6</v>
      </c>
      <c r="C13" s="12" t="s">
        <v>15</v>
      </c>
      <c r="D13" s="34">
        <f>45+69+51+38</f>
        <v>203</v>
      </c>
      <c r="E13" s="35">
        <v>1118786</v>
      </c>
      <c r="F13" s="9"/>
    </row>
    <row r="14" spans="1:6" ht="9.75" customHeight="1" x14ac:dyDescent="0.2">
      <c r="A14" s="8"/>
      <c r="B14" s="19"/>
      <c r="D14" s="34"/>
      <c r="E14" s="35"/>
      <c r="F14" s="9"/>
    </row>
    <row r="15" spans="1:6" ht="25.5" x14ac:dyDescent="0.2">
      <c r="A15" s="8"/>
      <c r="B15" s="18" t="s">
        <v>7</v>
      </c>
      <c r="C15" s="13" t="s">
        <v>16</v>
      </c>
      <c r="D15" s="34">
        <v>10</v>
      </c>
      <c r="E15" s="35">
        <f>(73351)</f>
        <v>73351</v>
      </c>
      <c r="F15" s="9"/>
    </row>
    <row r="16" spans="1:6" ht="9.75" customHeight="1" x14ac:dyDescent="0.2">
      <c r="A16" s="8"/>
      <c r="B16" s="18"/>
      <c r="C16" s="13"/>
      <c r="D16" s="34"/>
      <c r="E16" s="35"/>
      <c r="F16" s="9"/>
    </row>
    <row r="17" spans="1:8" ht="51" x14ac:dyDescent="0.2">
      <c r="A17" s="8"/>
      <c r="B17" s="18" t="s">
        <v>8</v>
      </c>
      <c r="C17" s="13" t="s">
        <v>17</v>
      </c>
      <c r="D17" s="34">
        <v>4</v>
      </c>
      <c r="E17" s="35">
        <f>26980</f>
        <v>26980</v>
      </c>
      <c r="F17" s="9"/>
    </row>
    <row r="18" spans="1:8" ht="9.75" customHeight="1" x14ac:dyDescent="0.2">
      <c r="A18" s="8"/>
      <c r="B18" s="19"/>
      <c r="D18" s="34"/>
      <c r="E18" s="35"/>
      <c r="F18" s="9"/>
    </row>
    <row r="19" spans="1:8" ht="51" x14ac:dyDescent="0.2">
      <c r="A19" s="8"/>
      <c r="B19" s="18" t="s">
        <v>9</v>
      </c>
      <c r="C19" s="13" t="s">
        <v>25</v>
      </c>
      <c r="D19" s="34">
        <v>18</v>
      </c>
      <c r="E19" s="35">
        <f>243498</f>
        <v>243498</v>
      </c>
      <c r="F19" s="9"/>
    </row>
    <row r="20" spans="1:8" ht="9" customHeight="1" x14ac:dyDescent="0.2">
      <c r="A20" s="8"/>
      <c r="B20" s="19"/>
      <c r="D20" s="34"/>
      <c r="E20" s="35"/>
      <c r="F20" s="9"/>
    </row>
    <row r="21" spans="1:8" ht="38.25" x14ac:dyDescent="0.2">
      <c r="A21" s="8"/>
      <c r="B21" s="18" t="s">
        <v>10</v>
      </c>
      <c r="C21" s="13" t="s">
        <v>18</v>
      </c>
      <c r="D21" s="34">
        <v>3</v>
      </c>
      <c r="E21" s="35">
        <f>80540</f>
        <v>80540</v>
      </c>
      <c r="F21" s="9"/>
    </row>
    <row r="22" spans="1:8" ht="9.75" customHeight="1" x14ac:dyDescent="0.2">
      <c r="A22" s="8"/>
      <c r="B22" s="19"/>
      <c r="D22" s="34"/>
      <c r="E22" s="35"/>
      <c r="F22" s="9"/>
    </row>
    <row r="23" spans="1:8" ht="50.25" customHeight="1" x14ac:dyDescent="0.2">
      <c r="A23" s="8"/>
      <c r="B23" s="18" t="s">
        <v>11</v>
      </c>
      <c r="C23" s="13" t="s">
        <v>20</v>
      </c>
      <c r="D23" s="34">
        <v>9</v>
      </c>
      <c r="E23" s="35">
        <f>136980</f>
        <v>136980</v>
      </c>
      <c r="F23" s="9"/>
    </row>
    <row r="24" spans="1:8" ht="9.75" customHeight="1" x14ac:dyDescent="0.2">
      <c r="A24" s="8"/>
      <c r="B24" s="19"/>
      <c r="D24" s="34"/>
      <c r="E24" s="35"/>
      <c r="F24" s="9"/>
    </row>
    <row r="25" spans="1:8" ht="25.5" x14ac:dyDescent="0.2">
      <c r="A25" s="8"/>
      <c r="B25" s="18" t="s">
        <v>12</v>
      </c>
      <c r="C25" s="13" t="s">
        <v>21</v>
      </c>
      <c r="D25" s="34">
        <v>2</v>
      </c>
      <c r="E25" s="35">
        <f>36800</f>
        <v>36800</v>
      </c>
      <c r="F25" s="9"/>
    </row>
    <row r="26" spans="1:8" ht="10.5" customHeight="1" x14ac:dyDescent="0.2">
      <c r="A26" s="8"/>
      <c r="B26" s="19"/>
      <c r="D26" s="34"/>
      <c r="E26" s="35"/>
      <c r="F26" s="9"/>
    </row>
    <row r="27" spans="1:8" ht="51" x14ac:dyDescent="0.2">
      <c r="A27" s="8"/>
      <c r="B27" s="18" t="s">
        <v>13</v>
      </c>
      <c r="C27" s="21" t="s">
        <v>19</v>
      </c>
      <c r="D27" s="34">
        <v>1</v>
      </c>
      <c r="E27" s="35">
        <v>42760</v>
      </c>
      <c r="F27" s="9"/>
      <c r="H27" s="32"/>
    </row>
    <row r="28" spans="1:8" ht="12" customHeight="1" thickBot="1" x14ac:dyDescent="0.25">
      <c r="A28" s="8"/>
      <c r="B28" s="3"/>
      <c r="C28" s="3"/>
      <c r="D28" s="3"/>
      <c r="E28" s="27"/>
      <c r="F28" s="9"/>
    </row>
    <row r="29" spans="1:8" ht="13.5" thickTop="1" x14ac:dyDescent="0.2">
      <c r="A29" s="8"/>
      <c r="E29" s="28"/>
      <c r="F29" s="9"/>
    </row>
    <row r="30" spans="1:8" x14ac:dyDescent="0.2">
      <c r="A30" s="8"/>
      <c r="C30" s="14" t="s">
        <v>14</v>
      </c>
      <c r="D30" s="33">
        <f>SUM(D13:D27)</f>
        <v>250</v>
      </c>
      <c r="E30" s="29">
        <f>SUM(E12:E27)</f>
        <v>1759695</v>
      </c>
      <c r="F30" s="9"/>
    </row>
    <row r="31" spans="1:8" ht="13.5" thickBot="1" x14ac:dyDescent="0.25">
      <c r="A31" s="15"/>
      <c r="B31" s="16"/>
      <c r="C31" s="16"/>
      <c r="D31" s="16"/>
      <c r="E31" s="30"/>
      <c r="F31" s="17"/>
    </row>
    <row r="33" spans="2:2" ht="26.25" customHeight="1" x14ac:dyDescent="0.2">
      <c r="B33" s="20"/>
    </row>
  </sheetData>
  <mergeCells count="4">
    <mergeCell ref="B1:E1"/>
    <mergeCell ref="B3:E3"/>
    <mergeCell ref="B5:E5"/>
    <mergeCell ref="B2:E2"/>
  </mergeCells>
  <phoneticPr fontId="0" type="noConversion"/>
  <printOptions horizontalCentered="1"/>
  <pageMargins left="0.39370078740157483" right="0.39370078740157483" top="0.39370078740157483" bottom="0.39370078740157483" header="0" footer="0"/>
  <pageSetup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B2" sqref="B2:E2"/>
    </sheetView>
  </sheetViews>
  <sheetFormatPr baseColWidth="10" defaultRowHeight="12.75" x14ac:dyDescent="0.2"/>
  <cols>
    <col min="1" max="1" width="11.5703125" customWidth="1"/>
    <col min="2" max="2" width="23.5703125" customWidth="1"/>
    <col min="3" max="3" width="44.85546875" customWidth="1"/>
    <col min="4" max="4" width="18.42578125" customWidth="1"/>
    <col min="5" max="5" width="19.42578125" style="31" customWidth="1"/>
    <col min="6" max="6" width="3.5703125" customWidth="1"/>
  </cols>
  <sheetData>
    <row r="1" spans="1:6" ht="15.75" x14ac:dyDescent="0.25">
      <c r="A1" s="6"/>
      <c r="B1" s="39" t="s">
        <v>22</v>
      </c>
      <c r="C1" s="39"/>
      <c r="D1" s="39"/>
      <c r="E1" s="39"/>
      <c r="F1" s="7"/>
    </row>
    <row r="2" spans="1:6" ht="15.75" x14ac:dyDescent="0.25">
      <c r="A2" s="8"/>
      <c r="B2" s="40" t="s">
        <v>27</v>
      </c>
      <c r="C2" s="40"/>
      <c r="D2" s="40"/>
      <c r="E2" s="40"/>
      <c r="F2" s="9"/>
    </row>
    <row r="3" spans="1:6" ht="15.75" x14ac:dyDescent="0.25">
      <c r="A3" s="8"/>
      <c r="B3" s="40" t="s">
        <v>24</v>
      </c>
      <c r="C3" s="40"/>
      <c r="D3" s="40"/>
      <c r="E3" s="40"/>
      <c r="F3" s="9"/>
    </row>
    <row r="4" spans="1:6" x14ac:dyDescent="0.2">
      <c r="A4" s="8"/>
      <c r="E4" s="22"/>
      <c r="F4" s="9"/>
    </row>
    <row r="5" spans="1:6" ht="15.75" x14ac:dyDescent="0.25">
      <c r="A5" s="8"/>
      <c r="B5" s="40" t="s">
        <v>23</v>
      </c>
      <c r="C5" s="40"/>
      <c r="D5" s="40"/>
      <c r="E5" s="40"/>
      <c r="F5" s="9"/>
    </row>
    <row r="6" spans="1:6" ht="9.75" customHeight="1" thickBot="1" x14ac:dyDescent="0.25">
      <c r="A6" s="8"/>
      <c r="B6" s="3"/>
      <c r="C6" s="3"/>
      <c r="D6" s="3"/>
      <c r="E6" s="23"/>
      <c r="F6" s="9"/>
    </row>
    <row r="7" spans="1:6" ht="6.75" customHeight="1" thickTop="1" x14ac:dyDescent="0.2">
      <c r="A7" s="8"/>
      <c r="B7" s="1"/>
      <c r="C7" s="1"/>
      <c r="D7" s="1"/>
      <c r="E7" s="24"/>
      <c r="F7" s="9"/>
    </row>
    <row r="8" spans="1:6" s="2" customFormat="1" ht="16.5" customHeight="1" x14ac:dyDescent="0.2">
      <c r="A8" s="10"/>
      <c r="B8" s="4"/>
      <c r="C8" s="4"/>
      <c r="D8" s="4"/>
      <c r="E8" s="25" t="s">
        <v>3</v>
      </c>
      <c r="F8" s="11"/>
    </row>
    <row r="9" spans="1:6" s="2" customFormat="1" ht="19.5" customHeight="1" x14ac:dyDescent="0.2">
      <c r="A9" s="10"/>
      <c r="B9" s="5" t="s">
        <v>0</v>
      </c>
      <c r="C9" s="5" t="s">
        <v>1</v>
      </c>
      <c r="D9" s="5" t="s">
        <v>2</v>
      </c>
      <c r="E9" s="25" t="s">
        <v>4</v>
      </c>
      <c r="F9" s="11"/>
    </row>
    <row r="10" spans="1:6" s="2" customFormat="1" ht="13.5" customHeight="1" x14ac:dyDescent="0.2">
      <c r="A10" s="10"/>
      <c r="B10" s="5"/>
      <c r="C10" s="5"/>
      <c r="D10" s="5"/>
      <c r="E10" s="25" t="s">
        <v>5</v>
      </c>
      <c r="F10" s="11"/>
    </row>
    <row r="11" spans="1:6" ht="6.75" customHeight="1" thickBot="1" x14ac:dyDescent="0.25">
      <c r="A11" s="8"/>
      <c r="B11" s="3"/>
      <c r="C11" s="3"/>
      <c r="D11" s="3"/>
      <c r="E11" s="26"/>
      <c r="F11" s="9"/>
    </row>
    <row r="12" spans="1:6" ht="12" customHeight="1" thickTop="1" x14ac:dyDescent="0.2">
      <c r="A12" s="8"/>
      <c r="E12" s="24"/>
      <c r="F12" s="9"/>
    </row>
    <row r="13" spans="1:6" ht="38.25" x14ac:dyDescent="0.2">
      <c r="A13" s="8"/>
      <c r="B13" s="18" t="s">
        <v>6</v>
      </c>
      <c r="C13" s="12" t="s">
        <v>15</v>
      </c>
      <c r="D13" s="34">
        <f>45+69+51</f>
        <v>165</v>
      </c>
      <c r="E13" s="35">
        <f>(385606+393889+242242+24317)</f>
        <v>1046054</v>
      </c>
      <c r="F13" s="9"/>
    </row>
    <row r="14" spans="1:6" ht="9.75" customHeight="1" x14ac:dyDescent="0.2">
      <c r="A14" s="8"/>
      <c r="B14" s="19"/>
      <c r="D14" s="34"/>
      <c r="E14" s="35"/>
      <c r="F14" s="9"/>
    </row>
    <row r="15" spans="1:6" ht="25.5" x14ac:dyDescent="0.2">
      <c r="A15" s="8"/>
      <c r="B15" s="18" t="s">
        <v>7</v>
      </c>
      <c r="C15" s="13" t="s">
        <v>16</v>
      </c>
      <c r="D15" s="34">
        <v>10</v>
      </c>
      <c r="E15" s="35">
        <f>(73351)</f>
        <v>73351</v>
      </c>
      <c r="F15" s="9"/>
    </row>
    <row r="16" spans="1:6" ht="9.75" customHeight="1" x14ac:dyDescent="0.2">
      <c r="A16" s="8"/>
      <c r="B16" s="18"/>
      <c r="C16" s="13"/>
      <c r="D16" s="34"/>
      <c r="E16" s="35"/>
      <c r="F16" s="9"/>
    </row>
    <row r="17" spans="1:8" ht="51" x14ac:dyDescent="0.2">
      <c r="A17" s="8"/>
      <c r="B17" s="18" t="s">
        <v>8</v>
      </c>
      <c r="C17" s="13" t="s">
        <v>17</v>
      </c>
      <c r="D17" s="34">
        <v>4</v>
      </c>
      <c r="E17" s="35">
        <f>26980</f>
        <v>26980</v>
      </c>
      <c r="F17" s="9"/>
    </row>
    <row r="18" spans="1:8" ht="9.75" customHeight="1" x14ac:dyDescent="0.2">
      <c r="A18" s="8"/>
      <c r="B18" s="19"/>
      <c r="D18" s="34"/>
      <c r="E18" s="35"/>
      <c r="F18" s="9"/>
    </row>
    <row r="19" spans="1:8" ht="51" x14ac:dyDescent="0.2">
      <c r="A19" s="8"/>
      <c r="B19" s="18" t="s">
        <v>9</v>
      </c>
      <c r="C19" s="13" t="s">
        <v>25</v>
      </c>
      <c r="D19" s="34">
        <v>18</v>
      </c>
      <c r="E19" s="35">
        <f>243498</f>
        <v>243498</v>
      </c>
      <c r="F19" s="9"/>
    </row>
    <row r="20" spans="1:8" ht="9" customHeight="1" x14ac:dyDescent="0.2">
      <c r="A20" s="8"/>
      <c r="B20" s="19"/>
      <c r="D20" s="34"/>
      <c r="E20" s="35"/>
      <c r="F20" s="9"/>
    </row>
    <row r="21" spans="1:8" ht="38.25" x14ac:dyDescent="0.2">
      <c r="A21" s="8"/>
      <c r="B21" s="18" t="s">
        <v>10</v>
      </c>
      <c r="C21" s="13" t="s">
        <v>18</v>
      </c>
      <c r="D21" s="34">
        <v>3</v>
      </c>
      <c r="E21" s="35">
        <f>80540</f>
        <v>80540</v>
      </c>
      <c r="F21" s="9"/>
    </row>
    <row r="22" spans="1:8" ht="9.75" customHeight="1" x14ac:dyDescent="0.2">
      <c r="A22" s="8"/>
      <c r="B22" s="19"/>
      <c r="D22" s="34"/>
      <c r="E22" s="35"/>
      <c r="F22" s="9"/>
    </row>
    <row r="23" spans="1:8" ht="50.25" customHeight="1" x14ac:dyDescent="0.2">
      <c r="A23" s="8"/>
      <c r="B23" s="18" t="s">
        <v>11</v>
      </c>
      <c r="C23" s="13" t="s">
        <v>20</v>
      </c>
      <c r="D23" s="34">
        <v>9</v>
      </c>
      <c r="E23" s="35">
        <f>136980</f>
        <v>136980</v>
      </c>
      <c r="F23" s="9"/>
    </row>
    <row r="24" spans="1:8" ht="9.75" customHeight="1" x14ac:dyDescent="0.2">
      <c r="A24" s="8"/>
      <c r="B24" s="19"/>
      <c r="D24" s="34"/>
      <c r="E24" s="35"/>
      <c r="F24" s="9"/>
    </row>
    <row r="25" spans="1:8" ht="25.5" x14ac:dyDescent="0.2">
      <c r="A25" s="8"/>
      <c r="B25" s="18" t="s">
        <v>12</v>
      </c>
      <c r="C25" s="13" t="s">
        <v>21</v>
      </c>
      <c r="D25" s="34">
        <v>2</v>
      </c>
      <c r="E25" s="35">
        <f>36800</f>
        <v>36800</v>
      </c>
      <c r="F25" s="9"/>
    </row>
    <row r="26" spans="1:8" ht="10.5" customHeight="1" x14ac:dyDescent="0.2">
      <c r="A26" s="8"/>
      <c r="B26" s="19"/>
      <c r="D26" s="34"/>
      <c r="E26" s="35"/>
      <c r="F26" s="9"/>
    </row>
    <row r="27" spans="1:8" ht="51" x14ac:dyDescent="0.2">
      <c r="A27" s="8"/>
      <c r="B27" s="18" t="s">
        <v>13</v>
      </c>
      <c r="C27" s="21" t="s">
        <v>19</v>
      </c>
      <c r="D27" s="34">
        <v>1</v>
      </c>
      <c r="E27" s="35">
        <f>(19205*2)</f>
        <v>38410</v>
      </c>
      <c r="F27" s="9"/>
      <c r="H27" s="32"/>
    </row>
    <row r="28" spans="1:8" ht="12" customHeight="1" thickBot="1" x14ac:dyDescent="0.25">
      <c r="A28" s="8"/>
      <c r="B28" s="3"/>
      <c r="C28" s="3"/>
      <c r="D28" s="3"/>
      <c r="E28" s="27"/>
      <c r="F28" s="9"/>
    </row>
    <row r="29" spans="1:8" ht="13.5" thickTop="1" x14ac:dyDescent="0.2">
      <c r="A29" s="8"/>
      <c r="E29" s="28"/>
      <c r="F29" s="9"/>
    </row>
    <row r="30" spans="1:8" x14ac:dyDescent="0.2">
      <c r="A30" s="8"/>
      <c r="C30" s="14" t="s">
        <v>14</v>
      </c>
      <c r="D30" s="33">
        <f>SUM(D13:D27)</f>
        <v>212</v>
      </c>
      <c r="E30" s="29">
        <f>SUM(E12:E27)</f>
        <v>1682613</v>
      </c>
      <c r="F30" s="9"/>
    </row>
    <row r="31" spans="1:8" ht="13.5" thickBot="1" x14ac:dyDescent="0.25">
      <c r="A31" s="15"/>
      <c r="B31" s="16"/>
      <c r="C31" s="16"/>
      <c r="D31" s="16"/>
      <c r="E31" s="30"/>
      <c r="F31" s="17"/>
    </row>
    <row r="33" spans="2:2" ht="26.25" customHeight="1" x14ac:dyDescent="0.2">
      <c r="B33" s="20"/>
    </row>
  </sheetData>
  <mergeCells count="4">
    <mergeCell ref="B1:E1"/>
    <mergeCell ref="B2:E2"/>
    <mergeCell ref="B3:E3"/>
    <mergeCell ref="B5:E5"/>
  </mergeCells>
  <printOptions horizontalCentered="1"/>
  <pageMargins left="0.39370078740157483" right="0.39370078740157483" top="0.39370078740157483" bottom="0.39370078740157483" header="0" footer="0"/>
  <pageSetup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CB7F-FA94-49E4-9144-E8D151838042}">
  <sheetPr>
    <pageSetUpPr fitToPage="1"/>
  </sheetPr>
  <dimension ref="A1:F33"/>
  <sheetViews>
    <sheetView topLeftCell="A7" workbookViewId="0">
      <selection activeCell="D21" sqref="D21"/>
    </sheetView>
  </sheetViews>
  <sheetFormatPr baseColWidth="10" defaultRowHeight="12.75" x14ac:dyDescent="0.2"/>
  <cols>
    <col min="1" max="1" width="11.5703125" customWidth="1"/>
    <col min="2" max="2" width="23.5703125" customWidth="1"/>
    <col min="3" max="3" width="44.85546875" customWidth="1"/>
    <col min="4" max="4" width="18.42578125" customWidth="1"/>
    <col min="5" max="5" width="19.42578125" style="31" customWidth="1"/>
    <col min="6" max="6" width="3.5703125" customWidth="1"/>
    <col min="12" max="12" width="13.7109375" customWidth="1"/>
  </cols>
  <sheetData>
    <row r="1" spans="1:6" ht="15.75" x14ac:dyDescent="0.25">
      <c r="A1" s="6"/>
      <c r="B1" s="39" t="s">
        <v>22</v>
      </c>
      <c r="C1" s="39"/>
      <c r="D1" s="39"/>
      <c r="E1" s="39"/>
      <c r="F1" s="7"/>
    </row>
    <row r="2" spans="1:6" ht="15.75" x14ac:dyDescent="0.25">
      <c r="A2" s="8"/>
      <c r="B2" s="40" t="s">
        <v>27</v>
      </c>
      <c r="C2" s="40"/>
      <c r="D2" s="40"/>
      <c r="E2" s="40"/>
      <c r="F2" s="9"/>
    </row>
    <row r="3" spans="1:6" ht="15.75" x14ac:dyDescent="0.25">
      <c r="A3" s="8"/>
      <c r="B3" s="40" t="s">
        <v>24</v>
      </c>
      <c r="C3" s="40"/>
      <c r="D3" s="40"/>
      <c r="E3" s="40"/>
      <c r="F3" s="9"/>
    </row>
    <row r="4" spans="1:6" x14ac:dyDescent="0.2">
      <c r="A4" s="8"/>
      <c r="E4" s="22"/>
      <c r="F4" s="9"/>
    </row>
    <row r="5" spans="1:6" ht="15.75" x14ac:dyDescent="0.25">
      <c r="A5" s="8"/>
      <c r="B5" s="40" t="s">
        <v>23</v>
      </c>
      <c r="C5" s="40"/>
      <c r="D5" s="40"/>
      <c r="E5" s="40"/>
      <c r="F5" s="9"/>
    </row>
    <row r="6" spans="1:6" ht="9.75" customHeight="1" thickBot="1" x14ac:dyDescent="0.25">
      <c r="A6" s="8"/>
      <c r="B6" s="3"/>
      <c r="C6" s="3"/>
      <c r="D6" s="3"/>
      <c r="E6" s="23"/>
      <c r="F6" s="9"/>
    </row>
    <row r="7" spans="1:6" ht="6.75" customHeight="1" thickTop="1" x14ac:dyDescent="0.2">
      <c r="A7" s="8"/>
      <c r="B7" s="1"/>
      <c r="C7" s="1"/>
      <c r="D7" s="1"/>
      <c r="E7" s="24"/>
      <c r="F7" s="9"/>
    </row>
    <row r="8" spans="1:6" s="2" customFormat="1" ht="16.5" customHeight="1" x14ac:dyDescent="0.2">
      <c r="A8" s="10"/>
      <c r="B8" s="4"/>
      <c r="C8" s="4"/>
      <c r="D8" s="4"/>
      <c r="E8" s="25" t="s">
        <v>3</v>
      </c>
      <c r="F8" s="11"/>
    </row>
    <row r="9" spans="1:6" s="2" customFormat="1" ht="19.5" customHeight="1" x14ac:dyDescent="0.2">
      <c r="A9" s="10"/>
      <c r="B9" s="5" t="s">
        <v>0</v>
      </c>
      <c r="C9" s="5" t="s">
        <v>1</v>
      </c>
      <c r="D9" s="5" t="s">
        <v>2</v>
      </c>
      <c r="E9" s="25" t="s">
        <v>4</v>
      </c>
      <c r="F9" s="11"/>
    </row>
    <row r="10" spans="1:6" s="2" customFormat="1" ht="13.5" customHeight="1" x14ac:dyDescent="0.2">
      <c r="A10" s="10"/>
      <c r="B10" s="5"/>
      <c r="C10" s="5"/>
      <c r="D10" s="5"/>
      <c r="E10" s="25" t="s">
        <v>5</v>
      </c>
      <c r="F10" s="11"/>
    </row>
    <row r="11" spans="1:6" ht="6.75" customHeight="1" thickBot="1" x14ac:dyDescent="0.25">
      <c r="A11" s="8"/>
      <c r="B11" s="3"/>
      <c r="C11" s="3"/>
      <c r="D11" s="3"/>
      <c r="E11" s="26"/>
      <c r="F11" s="9"/>
    </row>
    <row r="12" spans="1:6" ht="12" customHeight="1" thickTop="1" x14ac:dyDescent="0.2">
      <c r="A12" s="8"/>
      <c r="E12" s="24"/>
      <c r="F12" s="9"/>
    </row>
    <row r="13" spans="1:6" ht="38.25" x14ac:dyDescent="0.2">
      <c r="A13" s="8"/>
      <c r="B13" s="18" t="s">
        <v>6</v>
      </c>
      <c r="C13" s="12" t="s">
        <v>15</v>
      </c>
      <c r="D13" s="34">
        <f>110+38+23</f>
        <v>171</v>
      </c>
      <c r="E13" s="36">
        <f>159374.75+362549.63+587206.79</f>
        <v>1109131.17</v>
      </c>
      <c r="F13" s="9"/>
    </row>
    <row r="14" spans="1:6" ht="9.75" customHeight="1" x14ac:dyDescent="0.2">
      <c r="A14" s="8"/>
      <c r="B14" s="19"/>
      <c r="D14" s="34"/>
      <c r="E14" s="36"/>
      <c r="F14" s="9"/>
    </row>
    <row r="15" spans="1:6" ht="25.5" x14ac:dyDescent="0.2">
      <c r="A15" s="8"/>
      <c r="B15" s="18" t="s">
        <v>7</v>
      </c>
      <c r="C15" s="13" t="s">
        <v>16</v>
      </c>
      <c r="D15" s="34">
        <v>73</v>
      </c>
      <c r="E15" s="36">
        <v>387412</v>
      </c>
      <c r="F15" s="9"/>
    </row>
    <row r="16" spans="1:6" ht="9.75" customHeight="1" x14ac:dyDescent="0.2">
      <c r="A16" s="8"/>
      <c r="B16" s="18"/>
      <c r="C16" s="13"/>
      <c r="D16" s="34"/>
      <c r="E16" s="36"/>
      <c r="F16" s="9"/>
    </row>
    <row r="17" spans="1:6" ht="51" x14ac:dyDescent="0.2">
      <c r="A17" s="8"/>
      <c r="B17" s="18" t="s">
        <v>8</v>
      </c>
      <c r="C17" s="13" t="s">
        <v>17</v>
      </c>
      <c r="D17" s="34">
        <v>5</v>
      </c>
      <c r="E17" s="36">
        <v>31677.88</v>
      </c>
      <c r="F17" s="9"/>
    </row>
    <row r="18" spans="1:6" ht="9.75" customHeight="1" x14ac:dyDescent="0.2">
      <c r="A18" s="8"/>
      <c r="B18" s="19"/>
      <c r="D18" s="34"/>
      <c r="E18" s="36"/>
      <c r="F18" s="9"/>
    </row>
    <row r="19" spans="1:6" ht="51" x14ac:dyDescent="0.2">
      <c r="A19" s="8"/>
      <c r="B19" s="18" t="s">
        <v>9</v>
      </c>
      <c r="C19" s="13" t="s">
        <v>25</v>
      </c>
      <c r="D19" s="34">
        <v>24</v>
      </c>
      <c r="E19" s="36">
        <v>259365</v>
      </c>
      <c r="F19" s="9"/>
    </row>
    <row r="20" spans="1:6" ht="9" customHeight="1" x14ac:dyDescent="0.2">
      <c r="A20" s="8"/>
      <c r="B20" s="19"/>
      <c r="D20" s="34"/>
      <c r="E20" s="36"/>
      <c r="F20" s="9"/>
    </row>
    <row r="21" spans="1:6" ht="38.25" x14ac:dyDescent="0.2">
      <c r="A21" s="8"/>
      <c r="B21" s="18" t="s">
        <v>10</v>
      </c>
      <c r="C21" s="13" t="s">
        <v>18</v>
      </c>
      <c r="D21" s="34">
        <v>4</v>
      </c>
      <c r="E21" s="36">
        <v>104915.52</v>
      </c>
      <c r="F21" s="9"/>
    </row>
    <row r="22" spans="1:6" ht="9.75" customHeight="1" x14ac:dyDescent="0.2">
      <c r="A22" s="8"/>
      <c r="B22" s="19"/>
      <c r="D22" s="34"/>
      <c r="E22" s="36"/>
      <c r="F22" s="9"/>
    </row>
    <row r="23" spans="1:6" ht="50.25" customHeight="1" x14ac:dyDescent="0.2">
      <c r="A23" s="8"/>
      <c r="B23" s="18" t="s">
        <v>11</v>
      </c>
      <c r="C23" s="13" t="s">
        <v>20</v>
      </c>
      <c r="D23" s="34">
        <v>9</v>
      </c>
      <c r="E23" s="36">
        <f>20573.04*D23</f>
        <v>185157.36000000002</v>
      </c>
      <c r="F23" s="9"/>
    </row>
    <row r="24" spans="1:6" ht="9.75" customHeight="1" x14ac:dyDescent="0.2">
      <c r="A24" s="8"/>
      <c r="B24" s="19"/>
      <c r="D24" s="34"/>
      <c r="E24" s="36"/>
      <c r="F24" s="9"/>
    </row>
    <row r="25" spans="1:6" ht="25.5" x14ac:dyDescent="0.2">
      <c r="A25" s="8"/>
      <c r="B25" s="18" t="s">
        <v>12</v>
      </c>
      <c r="C25" s="13" t="s">
        <v>21</v>
      </c>
      <c r="D25" s="34">
        <v>2</v>
      </c>
      <c r="E25" s="36">
        <f>24221.04*D25</f>
        <v>48442.080000000002</v>
      </c>
      <c r="F25" s="9"/>
    </row>
    <row r="26" spans="1:6" ht="10.5" customHeight="1" x14ac:dyDescent="0.2">
      <c r="A26" s="8"/>
      <c r="B26" s="19"/>
      <c r="D26" s="34"/>
      <c r="E26" s="36"/>
      <c r="F26" s="9"/>
    </row>
    <row r="27" spans="1:6" ht="51" x14ac:dyDescent="0.2">
      <c r="A27" s="8"/>
      <c r="B27" s="18" t="s">
        <v>13</v>
      </c>
      <c r="C27" s="21" t="s">
        <v>19</v>
      </c>
      <c r="D27" s="34">
        <v>1</v>
      </c>
      <c r="E27" s="36">
        <f>23098*2</f>
        <v>46196</v>
      </c>
      <c r="F27" s="9"/>
    </row>
    <row r="28" spans="1:6" ht="12" customHeight="1" thickBot="1" x14ac:dyDescent="0.25">
      <c r="A28" s="8"/>
      <c r="B28" s="3"/>
      <c r="C28" s="3"/>
      <c r="D28" s="3"/>
      <c r="E28" s="27"/>
      <c r="F28" s="9"/>
    </row>
    <row r="29" spans="1:6" ht="13.5" thickTop="1" x14ac:dyDescent="0.2">
      <c r="A29" s="8"/>
      <c r="E29" s="28"/>
      <c r="F29" s="9"/>
    </row>
    <row r="30" spans="1:6" x14ac:dyDescent="0.2">
      <c r="A30" s="8"/>
      <c r="C30" s="14" t="s">
        <v>14</v>
      </c>
      <c r="D30" s="33">
        <f>SUM(D13:D27)</f>
        <v>289</v>
      </c>
      <c r="E30" s="29">
        <f>SUM(E12:E27)</f>
        <v>2172297.0099999998</v>
      </c>
      <c r="F30" s="9"/>
    </row>
    <row r="31" spans="1:6" ht="13.5" thickBot="1" x14ac:dyDescent="0.25">
      <c r="A31" s="15"/>
      <c r="B31" s="16"/>
      <c r="C31" s="16"/>
      <c r="D31" s="16"/>
      <c r="E31" s="30"/>
      <c r="F31" s="17"/>
    </row>
    <row r="33" spans="2:2" x14ac:dyDescent="0.2">
      <c r="B33" s="20"/>
    </row>
  </sheetData>
  <sortState xmlns:xlrd2="http://schemas.microsoft.com/office/spreadsheetml/2017/richdata2" ref="K28:L51">
    <sortCondition descending="1" ref="L28:L51"/>
  </sortState>
  <mergeCells count="4">
    <mergeCell ref="B1:E1"/>
    <mergeCell ref="B2:E2"/>
    <mergeCell ref="B3:E3"/>
    <mergeCell ref="B5:E5"/>
  </mergeCells>
  <printOptions horizontalCentered="1"/>
  <pageMargins left="0.39370078740157483" right="0.39370078740157483" top="0.39370078740157483" bottom="0.39370078740157483" header="0" footer="0"/>
  <pageSetup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8C4A-C10C-4CDE-B6EA-79E47D9AD5BE}">
  <sheetPr>
    <pageSetUpPr fitToPage="1"/>
  </sheetPr>
  <dimension ref="A1:F33"/>
  <sheetViews>
    <sheetView topLeftCell="A7" workbookViewId="0">
      <selection activeCell="D21" sqref="D21"/>
    </sheetView>
  </sheetViews>
  <sheetFormatPr baseColWidth="10" defaultRowHeight="12.75" x14ac:dyDescent="0.2"/>
  <cols>
    <col min="1" max="1" width="11.5703125" customWidth="1"/>
    <col min="2" max="2" width="23.5703125" customWidth="1"/>
    <col min="3" max="3" width="44.85546875" customWidth="1"/>
    <col min="4" max="4" width="18.42578125" customWidth="1"/>
    <col min="5" max="5" width="19.42578125" style="31" customWidth="1"/>
    <col min="6" max="6" width="3.5703125" customWidth="1"/>
    <col min="12" max="12" width="13.7109375" customWidth="1"/>
  </cols>
  <sheetData>
    <row r="1" spans="1:6" ht="15.75" x14ac:dyDescent="0.25">
      <c r="A1" s="6"/>
      <c r="B1" s="39" t="s">
        <v>22</v>
      </c>
      <c r="C1" s="39"/>
      <c r="D1" s="39"/>
      <c r="E1" s="39"/>
      <c r="F1" s="7"/>
    </row>
    <row r="2" spans="1:6" ht="15.75" x14ac:dyDescent="0.25">
      <c r="A2" s="8"/>
      <c r="B2" s="40" t="s">
        <v>27</v>
      </c>
      <c r="C2" s="40"/>
      <c r="D2" s="40"/>
      <c r="E2" s="40"/>
      <c r="F2" s="9"/>
    </row>
    <row r="3" spans="1:6" ht="15.75" x14ac:dyDescent="0.25">
      <c r="A3" s="8"/>
      <c r="B3" s="40" t="s">
        <v>24</v>
      </c>
      <c r="C3" s="40"/>
      <c r="D3" s="40"/>
      <c r="E3" s="40"/>
      <c r="F3" s="9"/>
    </row>
    <row r="4" spans="1:6" x14ac:dyDescent="0.2">
      <c r="A4" s="8"/>
      <c r="E4" s="22"/>
      <c r="F4" s="9"/>
    </row>
    <row r="5" spans="1:6" ht="15.75" x14ac:dyDescent="0.25">
      <c r="A5" s="8"/>
      <c r="B5" s="40" t="s">
        <v>23</v>
      </c>
      <c r="C5" s="40"/>
      <c r="D5" s="40"/>
      <c r="E5" s="40"/>
      <c r="F5" s="9"/>
    </row>
    <row r="6" spans="1:6" ht="9.75" customHeight="1" thickBot="1" x14ac:dyDescent="0.25">
      <c r="A6" s="8"/>
      <c r="B6" s="3"/>
      <c r="C6" s="3"/>
      <c r="D6" s="3"/>
      <c r="E6" s="23"/>
      <c r="F6" s="9"/>
    </row>
    <row r="7" spans="1:6" ht="6.75" customHeight="1" thickTop="1" x14ac:dyDescent="0.2">
      <c r="A7" s="8"/>
      <c r="B7" s="1"/>
      <c r="C7" s="1"/>
      <c r="D7" s="1"/>
      <c r="E7" s="24"/>
      <c r="F7" s="9"/>
    </row>
    <row r="8" spans="1:6" s="2" customFormat="1" ht="16.5" customHeight="1" x14ac:dyDescent="0.2">
      <c r="A8" s="10"/>
      <c r="B8" s="4"/>
      <c r="C8" s="4"/>
      <c r="D8" s="4"/>
      <c r="E8" s="25" t="s">
        <v>3</v>
      </c>
      <c r="F8" s="11"/>
    </row>
    <row r="9" spans="1:6" s="2" customFormat="1" ht="19.5" customHeight="1" x14ac:dyDescent="0.2">
      <c r="A9" s="10"/>
      <c r="B9" s="5" t="s">
        <v>0</v>
      </c>
      <c r="C9" s="5" t="s">
        <v>1</v>
      </c>
      <c r="D9" s="5" t="s">
        <v>2</v>
      </c>
      <c r="E9" s="25" t="s">
        <v>4</v>
      </c>
      <c r="F9" s="11"/>
    </row>
    <row r="10" spans="1:6" s="2" customFormat="1" ht="13.5" customHeight="1" x14ac:dyDescent="0.2">
      <c r="A10" s="10"/>
      <c r="B10" s="5"/>
      <c r="C10" s="5"/>
      <c r="D10" s="5"/>
      <c r="E10" s="25" t="s">
        <v>5</v>
      </c>
      <c r="F10" s="11"/>
    </row>
    <row r="11" spans="1:6" ht="6.75" customHeight="1" thickBot="1" x14ac:dyDescent="0.25">
      <c r="A11" s="8"/>
      <c r="B11" s="3"/>
      <c r="C11" s="3"/>
      <c r="D11" s="3"/>
      <c r="E11" s="26"/>
      <c r="F11" s="9"/>
    </row>
    <row r="12" spans="1:6" ht="12" customHeight="1" thickTop="1" x14ac:dyDescent="0.2">
      <c r="A12" s="8"/>
      <c r="E12" s="24"/>
      <c r="F12" s="9"/>
    </row>
    <row r="13" spans="1:6" ht="38.25" x14ac:dyDescent="0.2">
      <c r="A13" s="8"/>
      <c r="B13" s="18" t="s">
        <v>6</v>
      </c>
      <c r="C13" s="12" t="s">
        <v>15</v>
      </c>
      <c r="D13" s="34">
        <f>110+38+23</f>
        <v>171</v>
      </c>
      <c r="E13" s="36">
        <f>159374.75+362549.63+587206.79</f>
        <v>1109131.17</v>
      </c>
      <c r="F13" s="9"/>
    </row>
    <row r="14" spans="1:6" ht="9.75" customHeight="1" x14ac:dyDescent="0.2">
      <c r="A14" s="8"/>
      <c r="B14" s="19"/>
      <c r="D14" s="34"/>
      <c r="E14" s="36"/>
      <c r="F14" s="9"/>
    </row>
    <row r="15" spans="1:6" ht="25.5" x14ac:dyDescent="0.2">
      <c r="A15" s="8"/>
      <c r="B15" s="18" t="s">
        <v>7</v>
      </c>
      <c r="C15" s="13" t="s">
        <v>16</v>
      </c>
      <c r="D15" s="34">
        <v>73</v>
      </c>
      <c r="E15" s="36">
        <v>387412</v>
      </c>
      <c r="F15" s="9"/>
    </row>
    <row r="16" spans="1:6" ht="9.75" customHeight="1" x14ac:dyDescent="0.2">
      <c r="A16" s="8"/>
      <c r="B16" s="18"/>
      <c r="C16" s="13"/>
      <c r="D16" s="34"/>
      <c r="E16" s="36"/>
      <c r="F16" s="9"/>
    </row>
    <row r="17" spans="1:6" ht="51" x14ac:dyDescent="0.2">
      <c r="A17" s="8"/>
      <c r="B17" s="18" t="s">
        <v>8</v>
      </c>
      <c r="C17" s="13" t="s">
        <v>17</v>
      </c>
      <c r="D17" s="34">
        <v>5</v>
      </c>
      <c r="E17" s="36">
        <v>31677.88</v>
      </c>
      <c r="F17" s="9"/>
    </row>
    <row r="18" spans="1:6" ht="9.75" customHeight="1" x14ac:dyDescent="0.2">
      <c r="A18" s="8"/>
      <c r="B18" s="19"/>
      <c r="D18" s="34"/>
      <c r="E18" s="36"/>
      <c r="F18" s="9"/>
    </row>
    <row r="19" spans="1:6" ht="51" x14ac:dyDescent="0.2">
      <c r="A19" s="8"/>
      <c r="B19" s="18" t="s">
        <v>9</v>
      </c>
      <c r="C19" s="13" t="s">
        <v>25</v>
      </c>
      <c r="D19" s="34">
        <v>24</v>
      </c>
      <c r="E19" s="36">
        <v>259365</v>
      </c>
      <c r="F19" s="9"/>
    </row>
    <row r="20" spans="1:6" ht="9" customHeight="1" x14ac:dyDescent="0.2">
      <c r="A20" s="8"/>
      <c r="B20" s="19"/>
      <c r="D20" s="34"/>
      <c r="E20" s="36"/>
      <c r="F20" s="9"/>
    </row>
    <row r="21" spans="1:6" ht="38.25" x14ac:dyDescent="0.2">
      <c r="A21" s="8"/>
      <c r="B21" s="18" t="s">
        <v>10</v>
      </c>
      <c r="C21" s="13" t="s">
        <v>18</v>
      </c>
      <c r="D21" s="34">
        <v>4</v>
      </c>
      <c r="E21" s="36">
        <v>104915.52</v>
      </c>
      <c r="F21" s="9"/>
    </row>
    <row r="22" spans="1:6" ht="9.75" customHeight="1" x14ac:dyDescent="0.2">
      <c r="A22" s="8"/>
      <c r="B22" s="19"/>
      <c r="D22" s="34"/>
      <c r="E22" s="36"/>
      <c r="F22" s="9"/>
    </row>
    <row r="23" spans="1:6" ht="50.25" customHeight="1" x14ac:dyDescent="0.2">
      <c r="A23" s="8"/>
      <c r="B23" s="18" t="s">
        <v>11</v>
      </c>
      <c r="C23" s="13" t="s">
        <v>20</v>
      </c>
      <c r="D23" s="34">
        <v>9</v>
      </c>
      <c r="E23" s="36">
        <f>20573.04*D23</f>
        <v>185157.36000000002</v>
      </c>
      <c r="F23" s="9"/>
    </row>
    <row r="24" spans="1:6" ht="9.75" customHeight="1" x14ac:dyDescent="0.2">
      <c r="A24" s="8"/>
      <c r="B24" s="19"/>
      <c r="D24" s="34"/>
      <c r="E24" s="36"/>
      <c r="F24" s="9"/>
    </row>
    <row r="25" spans="1:6" ht="25.5" x14ac:dyDescent="0.2">
      <c r="A25" s="8"/>
      <c r="B25" s="18" t="s">
        <v>12</v>
      </c>
      <c r="C25" s="13" t="s">
        <v>21</v>
      </c>
      <c r="D25" s="34">
        <v>2</v>
      </c>
      <c r="E25" s="36">
        <f>24221.04*D25</f>
        <v>48442.080000000002</v>
      </c>
      <c r="F25" s="9"/>
    </row>
    <row r="26" spans="1:6" ht="10.5" customHeight="1" x14ac:dyDescent="0.2">
      <c r="A26" s="8"/>
      <c r="B26" s="19"/>
      <c r="D26" s="34"/>
      <c r="E26" s="36"/>
      <c r="F26" s="9"/>
    </row>
    <row r="27" spans="1:6" ht="51" x14ac:dyDescent="0.2">
      <c r="A27" s="8"/>
      <c r="B27" s="18" t="s">
        <v>13</v>
      </c>
      <c r="C27" s="21" t="s">
        <v>19</v>
      </c>
      <c r="D27" s="34">
        <v>1</v>
      </c>
      <c r="E27" s="36">
        <f>23098*2</f>
        <v>46196</v>
      </c>
      <c r="F27" s="9"/>
    </row>
    <row r="28" spans="1:6" ht="12" customHeight="1" thickBot="1" x14ac:dyDescent="0.25">
      <c r="A28" s="8"/>
      <c r="B28" s="3"/>
      <c r="C28" s="3"/>
      <c r="D28" s="3"/>
      <c r="E28" s="27"/>
      <c r="F28" s="9"/>
    </row>
    <row r="29" spans="1:6" ht="13.5" thickTop="1" x14ac:dyDescent="0.2">
      <c r="A29" s="8"/>
      <c r="E29" s="28"/>
      <c r="F29" s="9"/>
    </row>
    <row r="30" spans="1:6" x14ac:dyDescent="0.2">
      <c r="A30" s="8"/>
      <c r="C30" s="14" t="s">
        <v>14</v>
      </c>
      <c r="D30" s="33">
        <f>SUM(D13:D27)</f>
        <v>289</v>
      </c>
      <c r="E30" s="29">
        <f>SUM(E12:E27)</f>
        <v>2172297.0099999998</v>
      </c>
      <c r="F30" s="9"/>
    </row>
    <row r="31" spans="1:6" ht="13.5" thickBot="1" x14ac:dyDescent="0.25">
      <c r="A31" s="15"/>
      <c r="B31" s="16"/>
      <c r="C31" s="16"/>
      <c r="D31" s="16"/>
      <c r="E31" s="30"/>
      <c r="F31" s="17"/>
    </row>
    <row r="33" spans="2:2" x14ac:dyDescent="0.2">
      <c r="B33" s="20"/>
    </row>
  </sheetData>
  <mergeCells count="4">
    <mergeCell ref="B1:E1"/>
    <mergeCell ref="B2:E2"/>
    <mergeCell ref="B3:E3"/>
    <mergeCell ref="B5:E5"/>
  </mergeCells>
  <printOptions horizontalCentered="1"/>
  <pageMargins left="0.39370078740157483" right="0.39370078740157483" top="0.39370078740157483" bottom="0.39370078740157483" header="0" footer="0"/>
  <pageSetup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F071-C118-425E-AA22-54433BD1F24C}">
  <sheetPr>
    <pageSetUpPr fitToPage="1"/>
  </sheetPr>
  <dimension ref="A1:J33"/>
  <sheetViews>
    <sheetView tabSelected="1" workbookViewId="0">
      <selection activeCell="B5" sqref="B5:E5"/>
    </sheetView>
  </sheetViews>
  <sheetFormatPr baseColWidth="10" defaultRowHeight="12.75" x14ac:dyDescent="0.2"/>
  <cols>
    <col min="1" max="1" width="4" customWidth="1"/>
    <col min="2" max="2" width="23.5703125" customWidth="1"/>
    <col min="3" max="3" width="44.85546875" customWidth="1"/>
    <col min="4" max="4" width="18.42578125" customWidth="1"/>
    <col min="5" max="5" width="19.42578125" style="31" customWidth="1"/>
    <col min="6" max="6" width="3.5703125" customWidth="1"/>
    <col min="10" max="10" width="13.85546875" bestFit="1" customWidth="1"/>
    <col min="12" max="12" width="13.7109375" customWidth="1"/>
  </cols>
  <sheetData>
    <row r="1" spans="1:10" ht="15.75" x14ac:dyDescent="0.25">
      <c r="A1" s="6"/>
      <c r="B1" s="39" t="s">
        <v>22</v>
      </c>
      <c r="C1" s="39"/>
      <c r="D1" s="39"/>
      <c r="E1" s="39"/>
      <c r="F1" s="7"/>
    </row>
    <row r="2" spans="1:10" ht="15.75" x14ac:dyDescent="0.25">
      <c r="A2" s="8"/>
      <c r="B2" s="40" t="s">
        <v>28</v>
      </c>
      <c r="C2" s="40"/>
      <c r="D2" s="40"/>
      <c r="E2" s="40"/>
      <c r="F2" s="9"/>
    </row>
    <row r="3" spans="1:10" ht="15.75" x14ac:dyDescent="0.25">
      <c r="A3" s="8"/>
      <c r="B3" s="40" t="s">
        <v>24</v>
      </c>
      <c r="C3" s="40"/>
      <c r="D3" s="40"/>
      <c r="E3" s="40"/>
      <c r="F3" s="9"/>
    </row>
    <row r="4" spans="1:10" x14ac:dyDescent="0.2">
      <c r="A4" s="8"/>
      <c r="E4" s="22"/>
      <c r="F4" s="9"/>
    </row>
    <row r="5" spans="1:10" ht="15.75" x14ac:dyDescent="0.25">
      <c r="A5" s="8"/>
      <c r="B5" s="40" t="s">
        <v>23</v>
      </c>
      <c r="C5" s="40"/>
      <c r="D5" s="40"/>
      <c r="E5" s="40"/>
      <c r="F5" s="9"/>
    </row>
    <row r="6" spans="1:10" ht="9.75" customHeight="1" thickBot="1" x14ac:dyDescent="0.25">
      <c r="A6" s="8"/>
      <c r="B6" s="3"/>
      <c r="C6" s="3"/>
      <c r="D6" s="3"/>
      <c r="E6" s="23"/>
      <c r="F6" s="9"/>
    </row>
    <row r="7" spans="1:10" ht="6.75" customHeight="1" thickTop="1" x14ac:dyDescent="0.2">
      <c r="A7" s="8"/>
      <c r="B7" s="1"/>
      <c r="C7" s="1"/>
      <c r="D7" s="1"/>
      <c r="E7" s="24"/>
      <c r="F7" s="9"/>
    </row>
    <row r="8" spans="1:10" s="2" customFormat="1" ht="16.5" customHeight="1" x14ac:dyDescent="0.2">
      <c r="A8" s="10"/>
      <c r="B8" s="4"/>
      <c r="C8" s="4"/>
      <c r="D8" s="4"/>
      <c r="E8" s="25" t="s">
        <v>3</v>
      </c>
      <c r="F8" s="11"/>
    </row>
    <row r="9" spans="1:10" s="2" customFormat="1" ht="19.5" customHeight="1" x14ac:dyDescent="0.2">
      <c r="A9" s="10"/>
      <c r="B9" s="5" t="s">
        <v>0</v>
      </c>
      <c r="C9" s="5" t="s">
        <v>1</v>
      </c>
      <c r="D9" s="5" t="s">
        <v>2</v>
      </c>
      <c r="E9" s="25" t="s">
        <v>4</v>
      </c>
      <c r="F9" s="11"/>
    </row>
    <row r="10" spans="1:10" s="2" customFormat="1" ht="13.5" customHeight="1" x14ac:dyDescent="0.2">
      <c r="A10" s="10"/>
      <c r="B10" s="5"/>
      <c r="C10" s="5"/>
      <c r="D10" s="5"/>
      <c r="E10" s="25" t="s">
        <v>5</v>
      </c>
      <c r="F10" s="11"/>
    </row>
    <row r="11" spans="1:10" ht="6.75" customHeight="1" thickBot="1" x14ac:dyDescent="0.25">
      <c r="A11" s="8"/>
      <c r="B11" s="3"/>
      <c r="C11" s="3"/>
      <c r="D11" s="3"/>
      <c r="E11" s="26"/>
      <c r="F11" s="9"/>
    </row>
    <row r="12" spans="1:10" ht="12" customHeight="1" thickTop="1" x14ac:dyDescent="0.2">
      <c r="A12" s="8"/>
      <c r="E12" s="24"/>
      <c r="F12" s="9"/>
    </row>
    <row r="13" spans="1:10" ht="38.25" x14ac:dyDescent="0.2">
      <c r="A13" s="8"/>
      <c r="B13" s="18" t="s">
        <v>6</v>
      </c>
      <c r="C13" s="12" t="s">
        <v>15</v>
      </c>
      <c r="D13" s="34">
        <f>256+19</f>
        <v>275</v>
      </c>
      <c r="E13" s="36">
        <f>1908703*1.04</f>
        <v>1985051.12</v>
      </c>
      <c r="F13" s="9"/>
      <c r="I13" s="37"/>
      <c r="J13" s="38"/>
    </row>
    <row r="14" spans="1:10" ht="9.75" customHeight="1" x14ac:dyDescent="0.2">
      <c r="A14" s="8"/>
      <c r="B14" s="19"/>
      <c r="D14" s="34"/>
      <c r="E14" s="36"/>
      <c r="F14" s="9"/>
    </row>
    <row r="15" spans="1:10" ht="25.5" x14ac:dyDescent="0.2">
      <c r="A15" s="8"/>
      <c r="B15" s="18" t="s">
        <v>7</v>
      </c>
      <c r="C15" s="13" t="s">
        <v>16</v>
      </c>
      <c r="D15" s="34">
        <v>70</v>
      </c>
      <c r="E15" s="36">
        <f>497037.76*1.04</f>
        <v>516919.27040000004</v>
      </c>
      <c r="F15" s="9"/>
    </row>
    <row r="16" spans="1:10" ht="9.75" customHeight="1" x14ac:dyDescent="0.2">
      <c r="A16" s="8"/>
      <c r="B16" s="18"/>
      <c r="C16" s="13"/>
      <c r="D16" s="34"/>
      <c r="E16" s="36"/>
      <c r="F16" s="9"/>
    </row>
    <row r="17" spans="1:6" ht="51" x14ac:dyDescent="0.2">
      <c r="A17" s="8"/>
      <c r="B17" s="18" t="s">
        <v>8</v>
      </c>
      <c r="C17" s="13" t="s">
        <v>17</v>
      </c>
      <c r="D17" s="34">
        <v>19</v>
      </c>
      <c r="E17" s="36">
        <f>159622*1.04</f>
        <v>166006.88</v>
      </c>
      <c r="F17" s="9"/>
    </row>
    <row r="18" spans="1:6" ht="9.75" customHeight="1" x14ac:dyDescent="0.2">
      <c r="A18" s="8"/>
      <c r="B18" s="19"/>
      <c r="D18" s="34"/>
      <c r="E18" s="36"/>
      <c r="F18" s="9"/>
    </row>
    <row r="19" spans="1:6" ht="51" x14ac:dyDescent="0.2">
      <c r="A19" s="8"/>
      <c r="B19" s="18" t="s">
        <v>9</v>
      </c>
      <c r="C19" s="13" t="s">
        <v>25</v>
      </c>
      <c r="D19" s="34">
        <v>19</v>
      </c>
      <c r="E19" s="36">
        <f>227750*1.04</f>
        <v>236860</v>
      </c>
      <c r="F19" s="9"/>
    </row>
    <row r="20" spans="1:6" ht="9" customHeight="1" x14ac:dyDescent="0.2">
      <c r="A20" s="8"/>
      <c r="B20" s="19"/>
      <c r="D20" s="34"/>
      <c r="E20" s="36"/>
      <c r="F20" s="9"/>
    </row>
    <row r="21" spans="1:6" ht="38.25" x14ac:dyDescent="0.2">
      <c r="A21" s="8"/>
      <c r="B21" s="18" t="s">
        <v>10</v>
      </c>
      <c r="C21" s="13" t="s">
        <v>18</v>
      </c>
      <c r="D21" s="34">
        <v>5</v>
      </c>
      <c r="E21" s="36">
        <f>143366*1.04</f>
        <v>149100.64000000001</v>
      </c>
      <c r="F21" s="9"/>
    </row>
    <row r="22" spans="1:6" ht="9.75" customHeight="1" x14ac:dyDescent="0.2">
      <c r="A22" s="8"/>
      <c r="B22" s="19"/>
      <c r="D22" s="34"/>
      <c r="E22" s="36"/>
      <c r="F22" s="9"/>
    </row>
    <row r="23" spans="1:6" ht="50.25" customHeight="1" x14ac:dyDescent="0.2">
      <c r="A23" s="8"/>
      <c r="B23" s="18" t="s">
        <v>11</v>
      </c>
      <c r="C23" s="13" t="s">
        <v>20</v>
      </c>
      <c r="D23" s="34">
        <v>9</v>
      </c>
      <c r="E23" s="36">
        <f>(10084*2)*D23*1.04</f>
        <v>188772.48000000001</v>
      </c>
      <c r="F23" s="9"/>
    </row>
    <row r="24" spans="1:6" ht="9.75" customHeight="1" x14ac:dyDescent="0.2">
      <c r="A24" s="8"/>
      <c r="B24" s="19"/>
      <c r="D24" s="34"/>
      <c r="E24" s="36"/>
      <c r="F24" s="9"/>
    </row>
    <row r="25" spans="1:6" ht="25.5" x14ac:dyDescent="0.2">
      <c r="A25" s="8"/>
      <c r="B25" s="18" t="s">
        <v>12</v>
      </c>
      <c r="C25" s="13" t="s">
        <v>21</v>
      </c>
      <c r="D25" s="34">
        <v>2</v>
      </c>
      <c r="E25" s="36">
        <f>+(11922*2)*D25*1.04</f>
        <v>49595.520000000004</v>
      </c>
      <c r="F25" s="9"/>
    </row>
    <row r="26" spans="1:6" ht="10.5" customHeight="1" x14ac:dyDescent="0.2">
      <c r="A26" s="8"/>
      <c r="B26" s="19"/>
      <c r="D26" s="34"/>
      <c r="E26" s="36"/>
      <c r="F26" s="9"/>
    </row>
    <row r="27" spans="1:6" ht="51" x14ac:dyDescent="0.2">
      <c r="A27" s="8"/>
      <c r="B27" s="18" t="s">
        <v>13</v>
      </c>
      <c r="C27" s="21" t="s">
        <v>19</v>
      </c>
      <c r="D27" s="34">
        <v>1</v>
      </c>
      <c r="E27" s="36">
        <f>23145*2*1.04</f>
        <v>48141.599999999999</v>
      </c>
      <c r="F27" s="9"/>
    </row>
    <row r="28" spans="1:6" ht="12" customHeight="1" thickBot="1" x14ac:dyDescent="0.25">
      <c r="A28" s="8"/>
      <c r="B28" s="3"/>
      <c r="C28" s="3"/>
      <c r="D28" s="3"/>
      <c r="E28" s="27"/>
      <c r="F28" s="9"/>
    </row>
    <row r="29" spans="1:6" ht="13.5" thickTop="1" x14ac:dyDescent="0.2">
      <c r="A29" s="8"/>
      <c r="E29" s="28"/>
      <c r="F29" s="9"/>
    </row>
    <row r="30" spans="1:6" x14ac:dyDescent="0.2">
      <c r="A30" s="8"/>
      <c r="C30" s="14" t="s">
        <v>14</v>
      </c>
      <c r="D30" s="33">
        <f>SUM(D13:D27)</f>
        <v>400</v>
      </c>
      <c r="E30" s="29">
        <f>SUM(E12:E27)</f>
        <v>3340447.5104</v>
      </c>
      <c r="F30" s="9"/>
    </row>
    <row r="31" spans="1:6" ht="13.5" thickBot="1" x14ac:dyDescent="0.25">
      <c r="A31" s="15"/>
      <c r="B31" s="16"/>
      <c r="C31" s="16"/>
      <c r="D31" s="16"/>
      <c r="E31" s="30"/>
      <c r="F31" s="17"/>
    </row>
    <row r="33" spans="2:2" x14ac:dyDescent="0.2">
      <c r="B33" s="20"/>
    </row>
  </sheetData>
  <mergeCells count="4">
    <mergeCell ref="B1:E1"/>
    <mergeCell ref="B2:E2"/>
    <mergeCell ref="B3:E3"/>
    <mergeCell ref="B5:E5"/>
  </mergeCells>
  <printOptions horizontalCentered="1"/>
  <pageMargins left="0.39370078740157483" right="0.39370078740157483" top="0.39370078740157483" bottom="0.39370078740157483" header="0" footer="0"/>
  <pageSetup scale="93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>CONTADURIA MAYOR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 MAYOR DE HACIENDA</dc:creator>
  <cp:lastModifiedBy>Leticia Villarreal</cp:lastModifiedBy>
  <cp:lastPrinted>2019-12-18T03:57:46Z</cp:lastPrinted>
  <dcterms:created xsi:type="dcterms:W3CDTF">2004-09-28T15:57:48Z</dcterms:created>
  <dcterms:modified xsi:type="dcterms:W3CDTF">2025-12-15T20:40:27Z</dcterms:modified>
</cp:coreProperties>
</file>